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"/>
    </mc:Choice>
  </mc:AlternateContent>
  <xr:revisionPtr revIDLastSave="0" documentId="8_{52345AE6-C78E-417D-B290-1B815E47BAE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3" l="1"/>
  <c r="W50" i="3"/>
  <c r="R50" i="3" l="1"/>
  <c r="Q50" i="3"/>
  <c r="P50" i="3"/>
  <c r="L50" i="3"/>
  <c r="K50" i="3"/>
  <c r="J50" i="3"/>
  <c r="F50" i="3"/>
  <c r="E50" i="3"/>
  <c r="D5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S54" i="3"/>
  <c r="V54" i="3" s="1"/>
  <c r="S53" i="3"/>
  <c r="V53" i="3" s="1"/>
  <c r="S52" i="3"/>
  <c r="V52" i="3" s="1"/>
  <c r="Y52" i="3" s="1"/>
  <c r="S51" i="3"/>
  <c r="V51" i="3" s="1"/>
  <c r="V50" i="3" s="1"/>
  <c r="M54" i="3"/>
  <c r="M53" i="3"/>
  <c r="M52" i="3"/>
  <c r="M51" i="3"/>
  <c r="G53" i="3"/>
  <c r="G54" i="3"/>
  <c r="Z39" i="3"/>
  <c r="X39" i="3"/>
  <c r="W39" i="3"/>
  <c r="V39" i="3"/>
  <c r="Y38" i="3"/>
  <c r="Y37" i="3"/>
  <c r="Y36" i="3"/>
  <c r="Y35" i="3"/>
  <c r="Y34" i="3"/>
  <c r="Y33" i="3"/>
  <c r="Y32" i="3"/>
  <c r="Y31" i="3"/>
  <c r="Y30" i="3"/>
  <c r="Y29" i="3"/>
  <c r="Y28" i="3"/>
  <c r="W40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M50" i="3" l="1"/>
  <c r="Y51" i="3"/>
  <c r="Y50" i="3" s="1"/>
  <c r="S50" i="3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AA40" i="3" s="1"/>
  <c r="Y40" i="3"/>
  <c r="S40" i="3"/>
  <c r="U40" i="3"/>
  <c r="G38" i="3"/>
  <c r="AA41" i="3" l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I21" i="3" l="1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<sst xmlns="http://schemas.openxmlformats.org/spreadsheetml/2006/main" count="202" uniqueCount="112">
  <si>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</si>
  <si>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</si>
  <si>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</si>
  <si>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</si>
  <si>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</si>
  <si>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</si>
  <si>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</si>
  <si>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</si>
  <si>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</si>
  <si>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</si>
  <si>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</si>
  <si>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</si>
  <si>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</si>
  <si>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</si>
  <si>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</si>
  <si>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</si>
  <si>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</si>
  <si>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</si>
  <si>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</si>
  <si>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</si>
  <si>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</si>
  <si>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</si>
  <si>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</si>
  <si>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</si>
  <si>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</si>
  <si>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</si>
  <si>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</si>
  <si>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</si>
  <si>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</si>
  <si>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</si>
  <si>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</si>
  <si>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</si>
  <si>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</si>
  <si>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</si>
  <si>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</si>
  <si>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</si>
  <si>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</si>
  <si>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</si>
  <si>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</si>
  <si>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</si>
  <si>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</si>
  <si>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</si>
  <si>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</si>
  <si>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</si>
  <si>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</si>
  <si>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</si>
  <si>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</si>
  <si>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</si>
  <si>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</si>
  <si>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</si>
  <si>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</si>
  <si>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</si>
  <si>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</si>
  <si>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</si>
  <si>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</si>
  <si>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</si>
  <si>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</si>
  <si>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</si>
  <si>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</si>
  <si>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</si>
  <si>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</si>
  <si>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</si>
  <si>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</si>
  <si>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</si>
  <si>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</si>
  <si>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</si>
  <si>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</si>
  <si>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</si>
  <si>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</si>
  <si>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</si>
  <si>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</si>
  <si>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</si>
  <si>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</si>
  <si>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</si>
  <si>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</si>
  <si>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</si>
  <si>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</si>
  <si>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</si>
  <si>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</si>
  <si>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</si>
  <si>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</si>
  <si>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</si>
  <si>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</si>
  <si>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</si>
  <si>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</si>
  <si>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</si>
  <si>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</si>
  <si>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</si>
  <si>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</si>
  <si>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</si>
  <si>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</si>
  <si>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</si>
  <si>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</si>
  <si>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</si>
  <si>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</si>
  <si>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</si>
  <si>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</si>
  <si>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</si>
  <si>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</si>
  <si>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</si>
  <si>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</si>
  <si>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</si>
  <si>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</si>
  <si>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</si>
  <si>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</si>
  <si>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</si>
  <si>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škola Chomutov, Písečná 5144</t>
  </si>
  <si>
    <t>Písečná 5144, 430 04 Chomutov</t>
  </si>
  <si>
    <t>Kebrlová Jana</t>
  </si>
  <si>
    <t>Mgr.Miroslav Žalud</t>
  </si>
  <si>
    <t xml:space="preserve">Při sestavování návrhu rozpočtu na rok 2022 nebylo dodrženo doporučení zřizovatele - závazný limit protředků ( 5 mil. Kč )  na provoz na rok 2022 byl překročen o 150 tis.Kč a to z důvodu </t>
  </si>
  <si>
    <t>reálného předpokladu navýšení potřebných prostředků na opravy a udržování a to zejména u školního hřiště a školní jídelny.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</si>
</sst>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3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5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36" xfId="0" applyFont="1" applyFill="1" applyBorder="1" applyAlignment="1" applyProtection="1">
      <alignment horizontal="left"/>
      <protection locked="0"/>
    </xf>
    <xf numFmtId="0" fontId="1" fillId="0" borderId="10" xfId="0" applyFont="1" applyFill="1" applyBorder="1" applyAlignment="1" applyProtection="1">
      <alignment horizontal="left"/>
      <protection locked="0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1" fillId="0" borderId="36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36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164" fontId="1" fillId="0" borderId="40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20" fillId="0" borderId="0" xfId="0" applyFont="1" applyFill="1" applyBorder="1" applyAlignment="1" applyProtection="1">
      <alignment horizontal="left"/>
      <protection locked="0"/>
    </xf>
    <xf numFmtId="0" fontId="20" fillId="0" borderId="36" xfId="0" applyFont="1" applyFill="1" applyBorder="1" applyAlignment="1" applyProtection="1">
      <alignment horizontal="left"/>
      <protection locked="0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C30" sqref="C3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5" t="s">
        <v>106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831476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6" t="s">
        <v>107</v>
      </c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20" t="s">
        <v>37</v>
      </c>
      <c r="C10" s="210" t="s">
        <v>38</v>
      </c>
      <c r="D10" s="176" t="s">
        <v>101</v>
      </c>
      <c r="E10" s="177"/>
      <c r="F10" s="177"/>
      <c r="G10" s="177"/>
      <c r="H10" s="177"/>
      <c r="I10" s="178"/>
      <c r="J10" s="176" t="s">
        <v>102</v>
      </c>
      <c r="K10" s="177"/>
      <c r="L10" s="177"/>
      <c r="M10" s="177"/>
      <c r="N10" s="177"/>
      <c r="O10" s="178"/>
      <c r="P10" s="176" t="s">
        <v>103</v>
      </c>
      <c r="Q10" s="177"/>
      <c r="R10" s="177"/>
      <c r="S10" s="177"/>
      <c r="T10" s="177"/>
      <c r="U10" s="178"/>
      <c r="V10" s="176" t="s">
        <v>104</v>
      </c>
      <c r="W10" s="177"/>
      <c r="X10" s="177"/>
      <c r="Y10" s="177"/>
      <c r="Z10" s="177"/>
      <c r="AA10" s="178"/>
      <c r="AB10" s="163" t="s">
        <v>105</v>
      </c>
      <c r="AC10" s="4"/>
      <c r="AD10" s="4"/>
    </row>
    <row r="11" spans="1:30" ht="30.75" customHeight="1" thickBot="1" x14ac:dyDescent="0.3">
      <c r="A11" s="5"/>
      <c r="B11" s="221"/>
      <c r="C11" s="211"/>
      <c r="D11" s="166" t="s">
        <v>39</v>
      </c>
      <c r="E11" s="167"/>
      <c r="F11" s="167"/>
      <c r="G11" s="168"/>
      <c r="H11" s="9" t="s">
        <v>40</v>
      </c>
      <c r="I11" s="9" t="s">
        <v>61</v>
      </c>
      <c r="J11" s="166" t="s">
        <v>39</v>
      </c>
      <c r="K11" s="167"/>
      <c r="L11" s="167"/>
      <c r="M11" s="168"/>
      <c r="N11" s="9" t="s">
        <v>40</v>
      </c>
      <c r="O11" s="9" t="s">
        <v>61</v>
      </c>
      <c r="P11" s="166" t="s">
        <v>39</v>
      </c>
      <c r="Q11" s="167"/>
      <c r="R11" s="167"/>
      <c r="S11" s="168"/>
      <c r="T11" s="9" t="s">
        <v>40</v>
      </c>
      <c r="U11" s="9" t="s">
        <v>61</v>
      </c>
      <c r="V11" s="166" t="s">
        <v>39</v>
      </c>
      <c r="W11" s="167"/>
      <c r="X11" s="167"/>
      <c r="Y11" s="168"/>
      <c r="Z11" s="9" t="s">
        <v>40</v>
      </c>
      <c r="AA11" s="9" t="s">
        <v>61</v>
      </c>
      <c r="AB11" s="164"/>
      <c r="AC11" s="4"/>
      <c r="AD11" s="4"/>
    </row>
    <row r="12" spans="1:30" ht="15.75" customHeight="1" thickBot="1" x14ac:dyDescent="0.3">
      <c r="A12" s="5"/>
      <c r="B12" s="221"/>
      <c r="C12" s="212"/>
      <c r="D12" s="169" t="s">
        <v>62</v>
      </c>
      <c r="E12" s="170"/>
      <c r="F12" s="170"/>
      <c r="G12" s="170"/>
      <c r="H12" s="170"/>
      <c r="I12" s="171"/>
      <c r="J12" s="169" t="s">
        <v>62</v>
      </c>
      <c r="K12" s="170"/>
      <c r="L12" s="170"/>
      <c r="M12" s="170"/>
      <c r="N12" s="170"/>
      <c r="O12" s="171"/>
      <c r="P12" s="169" t="s">
        <v>62</v>
      </c>
      <c r="Q12" s="170"/>
      <c r="R12" s="170"/>
      <c r="S12" s="170"/>
      <c r="T12" s="170"/>
      <c r="U12" s="171"/>
      <c r="V12" s="169" t="s">
        <v>62</v>
      </c>
      <c r="W12" s="170"/>
      <c r="X12" s="170"/>
      <c r="Y12" s="170"/>
      <c r="Z12" s="170"/>
      <c r="AA12" s="171"/>
      <c r="AB12" s="164"/>
      <c r="AC12" s="4"/>
      <c r="AD12" s="4"/>
    </row>
    <row r="13" spans="1:30" ht="15.75" customHeight="1" thickBot="1" x14ac:dyDescent="0.3">
      <c r="A13" s="5"/>
      <c r="B13" s="222"/>
      <c r="C13" s="213"/>
      <c r="D13" s="172" t="s">
        <v>57</v>
      </c>
      <c r="E13" s="173"/>
      <c r="F13" s="173"/>
      <c r="G13" s="179" t="s">
        <v>63</v>
      </c>
      <c r="H13" s="181" t="s">
        <v>66</v>
      </c>
      <c r="I13" s="174" t="s">
        <v>62</v>
      </c>
      <c r="J13" s="172" t="s">
        <v>57</v>
      </c>
      <c r="K13" s="173"/>
      <c r="L13" s="173"/>
      <c r="M13" s="179" t="s">
        <v>63</v>
      </c>
      <c r="N13" s="181" t="s">
        <v>66</v>
      </c>
      <c r="O13" s="174" t="s">
        <v>62</v>
      </c>
      <c r="P13" s="172" t="s">
        <v>57</v>
      </c>
      <c r="Q13" s="173"/>
      <c r="R13" s="173"/>
      <c r="S13" s="179" t="s">
        <v>63</v>
      </c>
      <c r="T13" s="181" t="s">
        <v>66</v>
      </c>
      <c r="U13" s="174" t="s">
        <v>62</v>
      </c>
      <c r="V13" s="172" t="s">
        <v>57</v>
      </c>
      <c r="W13" s="173"/>
      <c r="X13" s="173"/>
      <c r="Y13" s="179" t="s">
        <v>63</v>
      </c>
      <c r="Z13" s="181" t="s">
        <v>66</v>
      </c>
      <c r="AA13" s="174" t="s">
        <v>62</v>
      </c>
      <c r="AB13" s="164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80"/>
      <c r="H14" s="182"/>
      <c r="I14" s="175"/>
      <c r="J14" s="143" t="s">
        <v>58</v>
      </c>
      <c r="K14" s="144" t="s">
        <v>91</v>
      </c>
      <c r="L14" s="144" t="s">
        <v>59</v>
      </c>
      <c r="M14" s="180"/>
      <c r="N14" s="182"/>
      <c r="O14" s="175"/>
      <c r="P14" s="143" t="s">
        <v>58</v>
      </c>
      <c r="Q14" s="144" t="s">
        <v>91</v>
      </c>
      <c r="R14" s="144" t="s">
        <v>59</v>
      </c>
      <c r="S14" s="180"/>
      <c r="T14" s="182"/>
      <c r="U14" s="175"/>
      <c r="V14" s="143" t="s">
        <v>58</v>
      </c>
      <c r="W14" s="144" t="s">
        <v>91</v>
      </c>
      <c r="X14" s="144" t="s">
        <v>59</v>
      </c>
      <c r="Y14" s="180"/>
      <c r="Z14" s="182"/>
      <c r="AA14" s="175"/>
      <c r="AB14" s="165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529.70000000000005</v>
      </c>
      <c r="G15" s="63">
        <f>SUM(D15:F15)</f>
        <v>529.70000000000005</v>
      </c>
      <c r="H15" s="66">
        <v>19.899999999999999</v>
      </c>
      <c r="I15" s="14">
        <f>G15+H15</f>
        <v>549.6</v>
      </c>
      <c r="J15" s="12"/>
      <c r="K15" s="13"/>
      <c r="L15" s="56">
        <v>1250</v>
      </c>
      <c r="M15" s="63">
        <f t="shared" ref="M15:M23" si="0">SUM(J15:L15)</f>
        <v>1250</v>
      </c>
      <c r="N15" s="66"/>
      <c r="O15" s="14">
        <f>M15+N15</f>
        <v>1250</v>
      </c>
      <c r="P15" s="12"/>
      <c r="Q15" s="13"/>
      <c r="R15" s="56">
        <v>315.5</v>
      </c>
      <c r="S15" s="63">
        <f>SUM(P15:R15)</f>
        <v>315.5</v>
      </c>
      <c r="T15" s="66">
        <v>0</v>
      </c>
      <c r="U15" s="14">
        <f>S15+T15</f>
        <v>315.5</v>
      </c>
      <c r="V15" s="12"/>
      <c r="W15" s="13"/>
      <c r="X15" s="56">
        <v>1250</v>
      </c>
      <c r="Y15" s="63">
        <f>SUM(V15:X15)</f>
        <v>1250</v>
      </c>
      <c r="Z15" s="66"/>
      <c r="AA15" s="14">
        <f>Y15+Z15</f>
        <v>1250</v>
      </c>
      <c r="AB15" s="147">
        <f>(AA15/O15)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5310</v>
      </c>
      <c r="E16" s="16"/>
      <c r="F16" s="16"/>
      <c r="G16" s="64">
        <f t="shared" ref="G16:G23" si="1">SUM(D16:F16)</f>
        <v>5310</v>
      </c>
      <c r="H16" s="67"/>
      <c r="I16" s="14">
        <f t="shared" ref="I16:I23" si="2">G16+H16</f>
        <v>5310</v>
      </c>
      <c r="J16" s="57">
        <v>4940</v>
      </c>
      <c r="K16" s="16"/>
      <c r="L16" s="16"/>
      <c r="M16" s="64">
        <f t="shared" si="0"/>
        <v>4940</v>
      </c>
      <c r="N16" s="67"/>
      <c r="O16" s="14">
        <f t="shared" ref="O16:O20" si="3">M16+N16</f>
        <v>4940</v>
      </c>
      <c r="P16" s="57">
        <v>2098.9</v>
      </c>
      <c r="Q16" s="16"/>
      <c r="R16" s="16"/>
      <c r="S16" s="64">
        <f t="shared" ref="S16:S23" si="4">SUM(P16:R16)</f>
        <v>2098.9</v>
      </c>
      <c r="T16" s="67"/>
      <c r="U16" s="14">
        <f t="shared" ref="U16:U20" si="5">S16+T16</f>
        <v>2098.9</v>
      </c>
      <c r="V16" s="57">
        <v>5150</v>
      </c>
      <c r="W16" s="16"/>
      <c r="X16" s="16"/>
      <c r="Y16" s="64">
        <f t="shared" ref="Y16:Y23" si="6">SUM(V16:X16)</f>
        <v>5150</v>
      </c>
      <c r="Z16" s="67"/>
      <c r="AA16" s="14">
        <f t="shared" ref="AA16:AA20" si="7">Y16+Z16</f>
        <v>5150</v>
      </c>
      <c r="AB16" s="147">
        <f t="shared" ref="AB16:AB24" si="8">(AA16/O16)</f>
        <v>1.0425101214574899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652.4</v>
      </c>
      <c r="E17" s="17"/>
      <c r="F17" s="17"/>
      <c r="G17" s="64">
        <f t="shared" si="1"/>
        <v>652.4</v>
      </c>
      <c r="H17" s="68"/>
      <c r="I17" s="14">
        <f t="shared" si="2"/>
        <v>652.4</v>
      </c>
      <c r="J17" s="58">
        <v>719.5</v>
      </c>
      <c r="K17" s="17"/>
      <c r="L17" s="17"/>
      <c r="M17" s="64">
        <f t="shared" si="0"/>
        <v>719.5</v>
      </c>
      <c r="N17" s="68"/>
      <c r="O17" s="14">
        <f t="shared" si="3"/>
        <v>719.5</v>
      </c>
      <c r="P17" s="58">
        <v>237.02</v>
      </c>
      <c r="Q17" s="17"/>
      <c r="R17" s="17"/>
      <c r="S17" s="64">
        <f t="shared" si="4"/>
        <v>237.02</v>
      </c>
      <c r="T17" s="68"/>
      <c r="U17" s="14">
        <f t="shared" si="5"/>
        <v>237.02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7">
        <f t="shared" si="8"/>
        <v>0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36660.400000000001</v>
      </c>
      <c r="F18" s="17"/>
      <c r="G18" s="64">
        <f t="shared" si="1"/>
        <v>36660.400000000001</v>
      </c>
      <c r="H18" s="66"/>
      <c r="I18" s="14">
        <f t="shared" si="2"/>
        <v>36660.400000000001</v>
      </c>
      <c r="J18" s="18"/>
      <c r="K18" s="59">
        <v>38207.4</v>
      </c>
      <c r="L18" s="17"/>
      <c r="M18" s="64">
        <f t="shared" si="0"/>
        <v>38207.4</v>
      </c>
      <c r="N18" s="66"/>
      <c r="O18" s="14">
        <f t="shared" si="3"/>
        <v>38207.4</v>
      </c>
      <c r="P18" s="18"/>
      <c r="Q18" s="59">
        <v>18140.7</v>
      </c>
      <c r="R18" s="17"/>
      <c r="S18" s="64">
        <f t="shared" si="4"/>
        <v>18140.7</v>
      </c>
      <c r="T18" s="66"/>
      <c r="U18" s="14">
        <f t="shared" si="5"/>
        <v>18140.7</v>
      </c>
      <c r="V18" s="18"/>
      <c r="W18" s="59">
        <v>38207.4</v>
      </c>
      <c r="X18" s="17"/>
      <c r="Y18" s="64">
        <f t="shared" si="6"/>
        <v>38207.4</v>
      </c>
      <c r="Z18" s="66"/>
      <c r="AA18" s="14">
        <f t="shared" si="7"/>
        <v>38207.4</v>
      </c>
      <c r="AB18" s="147">
        <f t="shared" si="8"/>
        <v>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249.8</v>
      </c>
      <c r="G19" s="64">
        <f t="shared" si="1"/>
        <v>249.8</v>
      </c>
      <c r="H19" s="69"/>
      <c r="I19" s="14">
        <f t="shared" si="2"/>
        <v>249.8</v>
      </c>
      <c r="J19" s="19">
        <v>550.29999999999995</v>
      </c>
      <c r="K19" s="17"/>
      <c r="L19" s="60"/>
      <c r="M19" s="64">
        <f t="shared" si="0"/>
        <v>550.29999999999995</v>
      </c>
      <c r="N19" s="69"/>
      <c r="O19" s="14">
        <f t="shared" si="3"/>
        <v>550.29999999999995</v>
      </c>
      <c r="P19" s="19">
        <v>275.2</v>
      </c>
      <c r="Q19" s="17"/>
      <c r="R19" s="60"/>
      <c r="S19" s="64">
        <f t="shared" si="4"/>
        <v>275.2</v>
      </c>
      <c r="T19" s="69"/>
      <c r="U19" s="14">
        <f t="shared" si="5"/>
        <v>275.2</v>
      </c>
      <c r="V19" s="19"/>
      <c r="W19" s="17"/>
      <c r="X19" s="60">
        <v>550.29999999999995</v>
      </c>
      <c r="Y19" s="64">
        <f t="shared" si="6"/>
        <v>550.29999999999995</v>
      </c>
      <c r="Z19" s="69"/>
      <c r="AA19" s="14">
        <f t="shared" si="7"/>
        <v>550.29999999999995</v>
      </c>
      <c r="AB19" s="147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755.6</v>
      </c>
      <c r="G20" s="64">
        <v>755.6</v>
      </c>
      <c r="H20" s="69"/>
      <c r="I20" s="14">
        <v>755.6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7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68</v>
      </c>
      <c r="G21" s="64">
        <f t="shared" si="1"/>
        <v>68</v>
      </c>
      <c r="H21" s="70">
        <v>73.5</v>
      </c>
      <c r="I21" s="14">
        <f>G21+H21</f>
        <v>141.5</v>
      </c>
      <c r="J21" s="18"/>
      <c r="K21" s="16"/>
      <c r="L21" s="61"/>
      <c r="M21" s="64">
        <f t="shared" si="0"/>
        <v>0</v>
      </c>
      <c r="N21" s="70">
        <v>120</v>
      </c>
      <c r="O21" s="14">
        <f>M21+N21</f>
        <v>120</v>
      </c>
      <c r="P21" s="18"/>
      <c r="Q21" s="16">
        <v>234.8</v>
      </c>
      <c r="R21" s="61"/>
      <c r="S21" s="64">
        <f t="shared" si="4"/>
        <v>234.8</v>
      </c>
      <c r="T21" s="70">
        <v>12.1</v>
      </c>
      <c r="U21" s="14">
        <f>S21+T21</f>
        <v>246.9</v>
      </c>
      <c r="V21" s="18"/>
      <c r="W21" s="16"/>
      <c r="X21" s="61"/>
      <c r="Y21" s="64">
        <f t="shared" si="6"/>
        <v>0</v>
      </c>
      <c r="Z21" s="70">
        <v>120</v>
      </c>
      <c r="AA21" s="14">
        <f>Y21+Z21</f>
        <v>120</v>
      </c>
      <c r="AB21" s="147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73.5</v>
      </c>
      <c r="I22" s="14">
        <f t="shared" si="2"/>
        <v>73.5</v>
      </c>
      <c r="J22" s="18"/>
      <c r="K22" s="16"/>
      <c r="L22" s="61"/>
      <c r="M22" s="64">
        <f t="shared" si="0"/>
        <v>0</v>
      </c>
      <c r="N22" s="70">
        <v>120</v>
      </c>
      <c r="O22" s="14">
        <f t="shared" ref="O22:O23" si="9">M22+N22</f>
        <v>120</v>
      </c>
      <c r="P22" s="18"/>
      <c r="Q22" s="16"/>
      <c r="R22" s="61"/>
      <c r="S22" s="64">
        <f t="shared" si="4"/>
        <v>0</v>
      </c>
      <c r="T22" s="70">
        <v>12.1</v>
      </c>
      <c r="U22" s="14">
        <f t="shared" ref="U22:U23" si="10">S22+T22</f>
        <v>12.1</v>
      </c>
      <c r="V22" s="18"/>
      <c r="W22" s="16"/>
      <c r="X22" s="61"/>
      <c r="Y22" s="64">
        <f t="shared" si="6"/>
        <v>0</v>
      </c>
      <c r="Z22" s="70">
        <v>120</v>
      </c>
      <c r="AA22" s="14">
        <f t="shared" ref="AA22:AA23" si="11">Y22+Z22</f>
        <v>120</v>
      </c>
      <c r="AB22" s="147">
        <f t="shared" si="8"/>
        <v>1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0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5962.4</v>
      </c>
      <c r="E24" s="27">
        <f>SUM(E15:E21)</f>
        <v>36660.400000000001</v>
      </c>
      <c r="F24" s="27">
        <f>SUM(F15:F21)</f>
        <v>1603.1</v>
      </c>
      <c r="G24" s="28">
        <f>SUM(D24:F24)</f>
        <v>44225.9</v>
      </c>
      <c r="H24" s="29">
        <f>SUM(H15:H21)</f>
        <v>93.4</v>
      </c>
      <c r="I24" s="29">
        <f>SUM(I15:I21)</f>
        <v>44319.3</v>
      </c>
      <c r="J24" s="26">
        <f>SUM(J15:J21)</f>
        <v>6209.8</v>
      </c>
      <c r="K24" s="27">
        <f>SUM(K15:K21)</f>
        <v>38207.4</v>
      </c>
      <c r="L24" s="27">
        <f>SUM(L15:L21)</f>
        <v>1250</v>
      </c>
      <c r="M24" s="28">
        <f>SUM(J24:L24)</f>
        <v>45667.200000000004</v>
      </c>
      <c r="N24" s="29">
        <f>SUM(N15:N21)</f>
        <v>120</v>
      </c>
      <c r="O24" s="29">
        <f>SUM(O15:O21)</f>
        <v>45787.200000000004</v>
      </c>
      <c r="P24" s="26">
        <f>SUM(P15:P21)</f>
        <v>2611.12</v>
      </c>
      <c r="Q24" s="27">
        <f>SUM(Q15:Q21)</f>
        <v>18375.5</v>
      </c>
      <c r="R24" s="27">
        <f>SUM(R15:R21)</f>
        <v>315.5</v>
      </c>
      <c r="S24" s="28">
        <f>SUM(P24:R24)</f>
        <v>21302.12</v>
      </c>
      <c r="T24" s="29">
        <f>SUM(T15:T21)</f>
        <v>12.1</v>
      </c>
      <c r="U24" s="29">
        <f>SUM(U15:U21)</f>
        <v>21314.220000000005</v>
      </c>
      <c r="V24" s="26">
        <f>SUM(V15:V21)</f>
        <v>5150</v>
      </c>
      <c r="W24" s="27">
        <f>SUM(W15:W21)</f>
        <v>38207.4</v>
      </c>
      <c r="X24" s="27">
        <f>SUM(X15:X21)</f>
        <v>1800.3</v>
      </c>
      <c r="Y24" s="28">
        <f>SUM(V24:X24)</f>
        <v>45157.700000000004</v>
      </c>
      <c r="Z24" s="29">
        <f>SUM(Z15:Z21)</f>
        <v>120</v>
      </c>
      <c r="AA24" s="29">
        <f>SUM(AA15:AA21)</f>
        <v>45277.700000000004</v>
      </c>
      <c r="AB24" s="151">
        <f t="shared" si="8"/>
        <v>0.98887243596463636</v>
      </c>
      <c r="AC24" s="4"/>
      <c r="AD24" s="4"/>
    </row>
    <row r="25" spans="1:30" ht="15.75" customHeight="1" thickBot="1" x14ac:dyDescent="0.3">
      <c r="A25" s="5"/>
      <c r="B25" s="30"/>
      <c r="C25" s="31"/>
      <c r="D25" s="194" t="s">
        <v>68</v>
      </c>
      <c r="E25" s="195"/>
      <c r="F25" s="195"/>
      <c r="G25" s="196"/>
      <c r="H25" s="196"/>
      <c r="I25" s="197"/>
      <c r="J25" s="194" t="s">
        <v>68</v>
      </c>
      <c r="K25" s="195"/>
      <c r="L25" s="195"/>
      <c r="M25" s="196"/>
      <c r="N25" s="196"/>
      <c r="O25" s="197"/>
      <c r="P25" s="194" t="s">
        <v>68</v>
      </c>
      <c r="Q25" s="195"/>
      <c r="R25" s="195"/>
      <c r="S25" s="196"/>
      <c r="T25" s="196"/>
      <c r="U25" s="197"/>
      <c r="V25" s="194" t="s">
        <v>68</v>
      </c>
      <c r="W25" s="195"/>
      <c r="X25" s="195"/>
      <c r="Y25" s="196"/>
      <c r="Z25" s="196"/>
      <c r="AA25" s="197"/>
      <c r="AB25" s="191" t="s">
        <v>105</v>
      </c>
      <c r="AC25" s="4"/>
      <c r="AD25" s="4"/>
    </row>
    <row r="26" spans="1:30" ht="15.75" thickBot="1" x14ac:dyDescent="0.3">
      <c r="A26" s="5"/>
      <c r="B26" s="216" t="s">
        <v>37</v>
      </c>
      <c r="C26" s="210" t="s">
        <v>38</v>
      </c>
      <c r="D26" s="183" t="s">
        <v>69</v>
      </c>
      <c r="E26" s="184"/>
      <c r="F26" s="184"/>
      <c r="G26" s="185" t="s">
        <v>64</v>
      </c>
      <c r="H26" s="187" t="s">
        <v>67</v>
      </c>
      <c r="I26" s="189" t="s">
        <v>68</v>
      </c>
      <c r="J26" s="183" t="s">
        <v>69</v>
      </c>
      <c r="K26" s="184"/>
      <c r="L26" s="184"/>
      <c r="M26" s="185" t="s">
        <v>64</v>
      </c>
      <c r="N26" s="187" t="s">
        <v>67</v>
      </c>
      <c r="O26" s="189" t="s">
        <v>68</v>
      </c>
      <c r="P26" s="183" t="s">
        <v>69</v>
      </c>
      <c r="Q26" s="184"/>
      <c r="R26" s="184"/>
      <c r="S26" s="185" t="s">
        <v>64</v>
      </c>
      <c r="T26" s="187" t="s">
        <v>67</v>
      </c>
      <c r="U26" s="189" t="s">
        <v>68</v>
      </c>
      <c r="V26" s="183" t="s">
        <v>69</v>
      </c>
      <c r="W26" s="184"/>
      <c r="X26" s="184"/>
      <c r="Y26" s="185" t="s">
        <v>64</v>
      </c>
      <c r="Z26" s="187" t="s">
        <v>67</v>
      </c>
      <c r="AA26" s="189" t="s">
        <v>68</v>
      </c>
      <c r="AB26" s="192"/>
      <c r="AC26" s="4"/>
      <c r="AD26" s="4"/>
    </row>
    <row r="27" spans="1:30" ht="15.75" thickBot="1" x14ac:dyDescent="0.3">
      <c r="A27" s="5"/>
      <c r="B27" s="217"/>
      <c r="C27" s="211"/>
      <c r="D27" s="32" t="s">
        <v>54</v>
      </c>
      <c r="E27" s="33" t="s">
        <v>55</v>
      </c>
      <c r="F27" s="34" t="s">
        <v>56</v>
      </c>
      <c r="G27" s="186"/>
      <c r="H27" s="188"/>
      <c r="I27" s="190"/>
      <c r="J27" s="32" t="s">
        <v>54</v>
      </c>
      <c r="K27" s="33" t="s">
        <v>55</v>
      </c>
      <c r="L27" s="34" t="s">
        <v>56</v>
      </c>
      <c r="M27" s="186"/>
      <c r="N27" s="188"/>
      <c r="O27" s="190"/>
      <c r="P27" s="32" t="s">
        <v>54</v>
      </c>
      <c r="Q27" s="33" t="s">
        <v>55</v>
      </c>
      <c r="R27" s="34" t="s">
        <v>56</v>
      </c>
      <c r="S27" s="186"/>
      <c r="T27" s="188"/>
      <c r="U27" s="190"/>
      <c r="V27" s="32" t="s">
        <v>54</v>
      </c>
      <c r="W27" s="33" t="s">
        <v>55</v>
      </c>
      <c r="X27" s="34" t="s">
        <v>56</v>
      </c>
      <c r="Y27" s="186"/>
      <c r="Z27" s="188"/>
      <c r="AA27" s="190"/>
      <c r="AB27" s="193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658.5</v>
      </c>
      <c r="E28" s="72"/>
      <c r="F28" s="72"/>
      <c r="G28" s="73">
        <f>SUM(D28:F28)</f>
        <v>658.5</v>
      </c>
      <c r="H28" s="73"/>
      <c r="I28" s="37">
        <f>G28+H28</f>
        <v>658.5</v>
      </c>
      <c r="J28" s="81">
        <v>590</v>
      </c>
      <c r="K28" s="72"/>
      <c r="L28" s="72"/>
      <c r="M28" s="73">
        <f>SUM(J28:L28)</f>
        <v>590</v>
      </c>
      <c r="N28" s="73"/>
      <c r="O28" s="37">
        <f>M28+N28</f>
        <v>590</v>
      </c>
      <c r="P28" s="81">
        <v>154.69999999999999</v>
      </c>
      <c r="Q28" s="72"/>
      <c r="R28" s="72"/>
      <c r="S28" s="73">
        <f>SUM(P28:R28)</f>
        <v>154.69999999999999</v>
      </c>
      <c r="T28" s="73"/>
      <c r="U28" s="37">
        <f>S28+T28</f>
        <v>154.69999999999999</v>
      </c>
      <c r="V28" s="81">
        <v>740</v>
      </c>
      <c r="W28" s="72"/>
      <c r="X28" s="72"/>
      <c r="Y28" s="73">
        <f>SUM(V28:X28)</f>
        <v>740</v>
      </c>
      <c r="Z28" s="73"/>
      <c r="AA28" s="37">
        <f>Y28+Z28</f>
        <v>740</v>
      </c>
      <c r="AB28" s="147">
        <f t="shared" ref="AB28:AB41" si="12">(AA28/O28)</f>
        <v>1.2542372881355932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712.8</v>
      </c>
      <c r="E29" s="74">
        <v>424.4</v>
      </c>
      <c r="F29" s="74">
        <v>597.70000000000005</v>
      </c>
      <c r="G29" s="75">
        <f t="shared" ref="G29:G38" si="13">SUM(D29:F29)</f>
        <v>1734.8999999999999</v>
      </c>
      <c r="H29" s="76">
        <v>18</v>
      </c>
      <c r="I29" s="14">
        <f t="shared" ref="I29:I38" si="14">G29+H29</f>
        <v>1752.8999999999999</v>
      </c>
      <c r="J29" s="82">
        <v>420</v>
      </c>
      <c r="K29" s="74">
        <v>250</v>
      </c>
      <c r="L29" s="74">
        <v>1250</v>
      </c>
      <c r="M29" s="75">
        <f t="shared" ref="M29:M38" si="15">SUM(J29:L29)</f>
        <v>1920</v>
      </c>
      <c r="N29" s="76"/>
      <c r="O29" s="14">
        <f t="shared" ref="O29:O38" si="16">M29+N29</f>
        <v>1920</v>
      </c>
      <c r="P29" s="82">
        <v>113.1</v>
      </c>
      <c r="Q29" s="74">
        <v>281.5</v>
      </c>
      <c r="R29" s="74">
        <v>315.5</v>
      </c>
      <c r="S29" s="75">
        <f t="shared" ref="S29:S38" si="17">SUM(P29:R29)</f>
        <v>710.1</v>
      </c>
      <c r="T29" s="76"/>
      <c r="U29" s="14">
        <f t="shared" ref="U29:U38" si="18">S29+T29</f>
        <v>710.1</v>
      </c>
      <c r="V29" s="82">
        <v>425.8</v>
      </c>
      <c r="W29" s="74">
        <v>250</v>
      </c>
      <c r="X29" s="74">
        <v>1250</v>
      </c>
      <c r="Y29" s="75">
        <f t="shared" ref="Y29:Y38" si="19">SUM(V29:X29)</f>
        <v>1925.8</v>
      </c>
      <c r="Z29" s="76"/>
      <c r="AA29" s="14">
        <f t="shared" ref="AA29:AA38" si="20">Y29+Z29</f>
        <v>1925.8</v>
      </c>
      <c r="AB29" s="147">
        <f t="shared" si="12"/>
        <v>1.0030208333333333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1555.5</v>
      </c>
      <c r="E30" s="77"/>
      <c r="F30" s="77" t="s">
        <v>88</v>
      </c>
      <c r="G30" s="75">
        <f t="shared" si="13"/>
        <v>1555.5</v>
      </c>
      <c r="H30" s="75">
        <v>10.4</v>
      </c>
      <c r="I30" s="14">
        <f t="shared" si="14"/>
        <v>1565.9</v>
      </c>
      <c r="J30" s="83">
        <v>1875</v>
      </c>
      <c r="K30" s="77"/>
      <c r="L30" s="77"/>
      <c r="M30" s="75">
        <f t="shared" si="15"/>
        <v>1875</v>
      </c>
      <c r="N30" s="75">
        <v>120</v>
      </c>
      <c r="O30" s="14">
        <f t="shared" si="16"/>
        <v>1995</v>
      </c>
      <c r="P30" s="83">
        <v>901.4</v>
      </c>
      <c r="Q30" s="77"/>
      <c r="R30" s="77"/>
      <c r="S30" s="75">
        <f t="shared" si="17"/>
        <v>901.4</v>
      </c>
      <c r="T30" s="75"/>
      <c r="U30" s="14">
        <f t="shared" si="18"/>
        <v>901.4</v>
      </c>
      <c r="V30" s="83">
        <v>1890</v>
      </c>
      <c r="W30" s="77"/>
      <c r="X30" s="77"/>
      <c r="Y30" s="75">
        <f t="shared" si="19"/>
        <v>1890</v>
      </c>
      <c r="Z30" s="75">
        <v>120</v>
      </c>
      <c r="AA30" s="14">
        <f t="shared" si="20"/>
        <v>2010</v>
      </c>
      <c r="AB30" s="147">
        <f t="shared" si="12"/>
        <v>1.0075187969924813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979.6</v>
      </c>
      <c r="E31" s="77"/>
      <c r="F31" s="77"/>
      <c r="G31" s="75">
        <f t="shared" si="13"/>
        <v>979.6</v>
      </c>
      <c r="H31" s="75"/>
      <c r="I31" s="14">
        <f t="shared" si="14"/>
        <v>979.6</v>
      </c>
      <c r="J31" s="83">
        <v>975</v>
      </c>
      <c r="K31" s="77"/>
      <c r="L31" s="77"/>
      <c r="M31" s="75">
        <f t="shared" si="15"/>
        <v>975</v>
      </c>
      <c r="N31" s="75"/>
      <c r="O31" s="14">
        <f t="shared" si="16"/>
        <v>975</v>
      </c>
      <c r="P31" s="83">
        <v>335</v>
      </c>
      <c r="Q31" s="77">
        <v>6</v>
      </c>
      <c r="R31" s="77"/>
      <c r="S31" s="75">
        <f t="shared" si="17"/>
        <v>341</v>
      </c>
      <c r="T31" s="75"/>
      <c r="U31" s="14">
        <f t="shared" si="18"/>
        <v>341</v>
      </c>
      <c r="V31" s="83">
        <v>911.9</v>
      </c>
      <c r="W31" s="77"/>
      <c r="X31" s="77"/>
      <c r="Y31" s="75">
        <f t="shared" si="19"/>
        <v>911.9</v>
      </c>
      <c r="Z31" s="75"/>
      <c r="AA31" s="14">
        <f t="shared" si="20"/>
        <v>911.9</v>
      </c>
      <c r="AB31" s="147">
        <f t="shared" si="12"/>
        <v>0.93528205128205122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575</v>
      </c>
      <c r="E32" s="77">
        <v>26157.4</v>
      </c>
      <c r="F32" s="77">
        <v>572.70000000000005</v>
      </c>
      <c r="G32" s="75">
        <f t="shared" si="13"/>
        <v>27305.100000000002</v>
      </c>
      <c r="H32" s="75"/>
      <c r="I32" s="14">
        <f t="shared" si="14"/>
        <v>27305.100000000002</v>
      </c>
      <c r="J32" s="84">
        <v>641.29999999999995</v>
      </c>
      <c r="K32" s="77">
        <v>27714</v>
      </c>
      <c r="L32" s="77"/>
      <c r="M32" s="75">
        <f t="shared" si="15"/>
        <v>28355.3</v>
      </c>
      <c r="N32" s="75"/>
      <c r="O32" s="14">
        <f t="shared" si="16"/>
        <v>28355.3</v>
      </c>
      <c r="P32" s="84">
        <v>204.7</v>
      </c>
      <c r="Q32" s="77">
        <v>13342.1</v>
      </c>
      <c r="R32" s="77"/>
      <c r="S32" s="75">
        <f t="shared" si="17"/>
        <v>13546.800000000001</v>
      </c>
      <c r="T32" s="75"/>
      <c r="U32" s="14">
        <f t="shared" si="18"/>
        <v>13546.800000000001</v>
      </c>
      <c r="V32" s="84">
        <v>180</v>
      </c>
      <c r="W32" s="77">
        <v>27714</v>
      </c>
      <c r="X32" s="77"/>
      <c r="Y32" s="75">
        <f t="shared" si="19"/>
        <v>27894</v>
      </c>
      <c r="Z32" s="75"/>
      <c r="AA32" s="14">
        <f t="shared" si="20"/>
        <v>27894</v>
      </c>
      <c r="AB32" s="147">
        <f t="shared" si="12"/>
        <v>0.98373143645103389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437.8</v>
      </c>
      <c r="E33" s="77">
        <v>25919.3</v>
      </c>
      <c r="F33" s="77">
        <v>563.5</v>
      </c>
      <c r="G33" s="75">
        <f t="shared" si="13"/>
        <v>26920.6</v>
      </c>
      <c r="H33" s="75"/>
      <c r="I33" s="14">
        <f t="shared" si="14"/>
        <v>26920.6</v>
      </c>
      <c r="J33" s="84">
        <v>461.3</v>
      </c>
      <c r="K33" s="77">
        <v>27664</v>
      </c>
      <c r="L33" s="77"/>
      <c r="M33" s="75">
        <f t="shared" si="15"/>
        <v>28125.3</v>
      </c>
      <c r="N33" s="75"/>
      <c r="O33" s="14">
        <f t="shared" si="16"/>
        <v>28125.3</v>
      </c>
      <c r="P33" s="84">
        <v>166.9</v>
      </c>
      <c r="Q33" s="77">
        <v>13163.9</v>
      </c>
      <c r="R33" s="77"/>
      <c r="S33" s="75">
        <f t="shared" si="17"/>
        <v>13330.8</v>
      </c>
      <c r="T33" s="75"/>
      <c r="U33" s="14">
        <f t="shared" si="18"/>
        <v>13330.8</v>
      </c>
      <c r="V33" s="84"/>
      <c r="W33" s="77">
        <v>27664</v>
      </c>
      <c r="X33" s="77"/>
      <c r="Y33" s="75">
        <f t="shared" si="19"/>
        <v>27664</v>
      </c>
      <c r="Z33" s="75"/>
      <c r="AA33" s="14">
        <f t="shared" si="20"/>
        <v>27664</v>
      </c>
      <c r="AB33" s="147">
        <f t="shared" si="12"/>
        <v>0.98359839717265241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137.19999999999999</v>
      </c>
      <c r="E34" s="77">
        <v>238.1</v>
      </c>
      <c r="F34" s="77">
        <v>9.1999999999999993</v>
      </c>
      <c r="G34" s="75">
        <f t="shared" si="13"/>
        <v>384.49999999999994</v>
      </c>
      <c r="H34" s="75"/>
      <c r="I34" s="14">
        <f t="shared" si="14"/>
        <v>384.49999999999994</v>
      </c>
      <c r="J34" s="84">
        <v>180</v>
      </c>
      <c r="K34" s="77">
        <v>50</v>
      </c>
      <c r="L34" s="77"/>
      <c r="M34" s="75">
        <f>SUM(J34:L34)</f>
        <v>230</v>
      </c>
      <c r="N34" s="75"/>
      <c r="O34" s="14">
        <f t="shared" si="16"/>
        <v>230</v>
      </c>
      <c r="P34" s="84">
        <v>37.799999999999997</v>
      </c>
      <c r="Q34" s="77">
        <v>178.2</v>
      </c>
      <c r="R34" s="77"/>
      <c r="S34" s="75">
        <f t="shared" si="17"/>
        <v>216</v>
      </c>
      <c r="T34" s="75"/>
      <c r="U34" s="14">
        <f t="shared" si="18"/>
        <v>216</v>
      </c>
      <c r="V34" s="84">
        <v>180</v>
      </c>
      <c r="W34" s="77">
        <v>50</v>
      </c>
      <c r="X34" s="77"/>
      <c r="Y34" s="75">
        <f t="shared" si="19"/>
        <v>230</v>
      </c>
      <c r="Z34" s="75"/>
      <c r="AA34" s="14">
        <f t="shared" si="20"/>
        <v>230</v>
      </c>
      <c r="AB34" s="147">
        <f t="shared" si="12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148</v>
      </c>
      <c r="E35" s="77">
        <v>8741</v>
      </c>
      <c r="F35" s="77">
        <v>172.7</v>
      </c>
      <c r="G35" s="75">
        <f t="shared" si="13"/>
        <v>9061.7000000000007</v>
      </c>
      <c r="H35" s="75"/>
      <c r="I35" s="14">
        <f t="shared" si="14"/>
        <v>9061.7000000000007</v>
      </c>
      <c r="J35" s="84">
        <v>155.9</v>
      </c>
      <c r="K35" s="77">
        <v>9853.7000000000007</v>
      </c>
      <c r="L35" s="77"/>
      <c r="M35" s="75">
        <f t="shared" si="15"/>
        <v>10009.6</v>
      </c>
      <c r="N35" s="75"/>
      <c r="O35" s="14">
        <f t="shared" si="16"/>
        <v>10009.6</v>
      </c>
      <c r="P35" s="84">
        <v>59.8</v>
      </c>
      <c r="Q35" s="77">
        <v>4677.2</v>
      </c>
      <c r="R35" s="77"/>
      <c r="S35" s="75">
        <f t="shared" si="17"/>
        <v>4737</v>
      </c>
      <c r="T35" s="75"/>
      <c r="U35" s="14">
        <f t="shared" si="18"/>
        <v>4737</v>
      </c>
      <c r="V35" s="84"/>
      <c r="W35" s="77">
        <v>9853.7000000000007</v>
      </c>
      <c r="X35" s="77"/>
      <c r="Y35" s="75">
        <f t="shared" si="19"/>
        <v>9853.7000000000007</v>
      </c>
      <c r="Z35" s="75"/>
      <c r="AA35" s="14">
        <f t="shared" si="20"/>
        <v>9853.7000000000007</v>
      </c>
      <c r="AB35" s="147">
        <f t="shared" si="12"/>
        <v>0.98442495204603586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7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759.8</v>
      </c>
      <c r="E37" s="77"/>
      <c r="F37" s="77">
        <v>249.8</v>
      </c>
      <c r="G37" s="75">
        <f t="shared" si="13"/>
        <v>1009.5999999999999</v>
      </c>
      <c r="H37" s="75"/>
      <c r="I37" s="14">
        <f t="shared" si="14"/>
        <v>1009.5999999999999</v>
      </c>
      <c r="J37" s="83">
        <v>1288.8</v>
      </c>
      <c r="K37" s="77"/>
      <c r="L37" s="77"/>
      <c r="M37" s="75">
        <f t="shared" si="15"/>
        <v>1288.8</v>
      </c>
      <c r="N37" s="75"/>
      <c r="O37" s="14">
        <f t="shared" si="16"/>
        <v>1288.8</v>
      </c>
      <c r="P37" s="83">
        <v>721.7</v>
      </c>
      <c r="Q37" s="77"/>
      <c r="R37" s="77"/>
      <c r="S37" s="75">
        <f t="shared" si="17"/>
        <v>721.7</v>
      </c>
      <c r="T37" s="75"/>
      <c r="U37" s="14">
        <f t="shared" si="18"/>
        <v>721.7</v>
      </c>
      <c r="V37" s="83">
        <v>738.5</v>
      </c>
      <c r="W37" s="77"/>
      <c r="X37" s="77">
        <v>550.29999999999995</v>
      </c>
      <c r="Y37" s="75">
        <f t="shared" si="19"/>
        <v>1288.8</v>
      </c>
      <c r="Z37" s="75"/>
      <c r="AA37" s="14">
        <f t="shared" si="20"/>
        <v>1288.8</v>
      </c>
      <c r="AB37" s="147">
        <f t="shared" si="12"/>
        <v>1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570.70000000000005</v>
      </c>
      <c r="E38" s="79">
        <v>1337.6</v>
      </c>
      <c r="F38" s="79">
        <v>10.199999999999999</v>
      </c>
      <c r="G38" s="75">
        <f t="shared" si="13"/>
        <v>1918.5</v>
      </c>
      <c r="H38" s="80"/>
      <c r="I38" s="23">
        <f t="shared" si="14"/>
        <v>1918.5</v>
      </c>
      <c r="J38" s="85">
        <v>263.8</v>
      </c>
      <c r="K38" s="79">
        <v>389.7</v>
      </c>
      <c r="L38" s="79"/>
      <c r="M38" s="80">
        <f t="shared" si="15"/>
        <v>653.5</v>
      </c>
      <c r="N38" s="80"/>
      <c r="O38" s="23">
        <f t="shared" si="16"/>
        <v>653.5</v>
      </c>
      <c r="P38" s="85">
        <v>118.1</v>
      </c>
      <c r="Q38" s="79">
        <v>68.7</v>
      </c>
      <c r="R38" s="79"/>
      <c r="S38" s="80">
        <f t="shared" si="17"/>
        <v>186.8</v>
      </c>
      <c r="T38" s="80"/>
      <c r="U38" s="23">
        <f t="shared" si="18"/>
        <v>186.8</v>
      </c>
      <c r="V38" s="85">
        <v>263.8</v>
      </c>
      <c r="W38" s="79">
        <v>389.7</v>
      </c>
      <c r="X38" s="79"/>
      <c r="Y38" s="80">
        <f t="shared" si="19"/>
        <v>653.5</v>
      </c>
      <c r="Z38" s="80"/>
      <c r="AA38" s="23">
        <f t="shared" si="20"/>
        <v>653.5</v>
      </c>
      <c r="AB38" s="150">
        <f t="shared" si="12"/>
        <v>1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5959.9</v>
      </c>
      <c r="E39" s="42">
        <f>SUM(E35:E38)+SUM(E28:E32)</f>
        <v>36660.400000000001</v>
      </c>
      <c r="F39" s="42">
        <f>SUM(F35:F38)+SUM(F28:F32)</f>
        <v>1603.1000000000001</v>
      </c>
      <c r="G39" s="146">
        <f>SUM(D39:F39)</f>
        <v>44223.4</v>
      </c>
      <c r="H39" s="43">
        <f>SUM(H28:H32)+SUM(H35:H38)</f>
        <v>28.4</v>
      </c>
      <c r="I39" s="44">
        <f>SUM(I35:I38)+SUM(I28:I32)</f>
        <v>44251.8</v>
      </c>
      <c r="J39" s="42">
        <f>SUM(J35:J38)+SUM(J28:J32)</f>
        <v>6209.8</v>
      </c>
      <c r="K39" s="42">
        <f>SUM(K35:K38)+SUM(K28:K32)</f>
        <v>38207.4</v>
      </c>
      <c r="L39" s="42">
        <f>SUM(L35:L38)+SUM(L28:L32)</f>
        <v>1250</v>
      </c>
      <c r="M39" s="146">
        <f>SUM(J39:L39)</f>
        <v>45667.200000000004</v>
      </c>
      <c r="N39" s="43">
        <f>SUM(N28:N32)+SUM(N35:N38)</f>
        <v>120</v>
      </c>
      <c r="O39" s="44">
        <f>SUM(O35:O38)+SUM(O28:O32)</f>
        <v>45787.200000000004</v>
      </c>
      <c r="P39" s="42">
        <f>SUM(P35:P38)+SUM(P28:P32)</f>
        <v>2608.5</v>
      </c>
      <c r="Q39" s="42">
        <f>SUM(Q35:Q38)+SUM(Q28:Q32)</f>
        <v>18375.5</v>
      </c>
      <c r="R39" s="42">
        <f>SUM(R35:R38)+SUM(R28:R32)</f>
        <v>315.5</v>
      </c>
      <c r="S39" s="146">
        <f>SUM(P39:R39)</f>
        <v>21299.5</v>
      </c>
      <c r="T39" s="43">
        <f>SUM(T28:T32)+SUM(T35:T38)</f>
        <v>0</v>
      </c>
      <c r="U39" s="44">
        <f>SUM(U35:U38)+SUM(U28:U32)</f>
        <v>21299.5</v>
      </c>
      <c r="V39" s="42">
        <f>SUM(V35:V38)+SUM(V28:V32)</f>
        <v>5150.0000000000009</v>
      </c>
      <c r="W39" s="42">
        <f>SUM(W35:W38)+SUM(W28:W32)</f>
        <v>38207.4</v>
      </c>
      <c r="X39" s="42">
        <f>SUM(X35:X38)+SUM(X28:X32)</f>
        <v>1800.3</v>
      </c>
      <c r="Y39" s="146">
        <f>SUM(V39:X39)</f>
        <v>45157.700000000004</v>
      </c>
      <c r="Z39" s="43">
        <f>SUM(Z28:Z32)+SUM(Z35:Z38)</f>
        <v>120</v>
      </c>
      <c r="AA39" s="44">
        <f>SUM(AA35:AA38)+SUM(AA28:AA32)</f>
        <v>45277.7</v>
      </c>
      <c r="AB39" s="152">
        <f t="shared" si="12"/>
        <v>0.98887243596463625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2.5</v>
      </c>
      <c r="E40" s="111">
        <f t="shared" si="21"/>
        <v>0</v>
      </c>
      <c r="F40" s="111">
        <f t="shared" si="21"/>
        <v>0</v>
      </c>
      <c r="G40" s="120">
        <f t="shared" si="21"/>
        <v>2.5</v>
      </c>
      <c r="H40" s="120">
        <f t="shared" si="21"/>
        <v>65</v>
      </c>
      <c r="I40" s="121">
        <f t="shared" si="21"/>
        <v>67.5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2.6199999999998909</v>
      </c>
      <c r="Q40" s="111">
        <f t="shared" si="22"/>
        <v>0</v>
      </c>
      <c r="R40" s="111">
        <f t="shared" si="22"/>
        <v>0</v>
      </c>
      <c r="S40" s="120">
        <f t="shared" si="22"/>
        <v>2.6199999999989814</v>
      </c>
      <c r="T40" s="120">
        <f t="shared" si="22"/>
        <v>12.1</v>
      </c>
      <c r="U40" s="121">
        <f t="shared" si="22"/>
        <v>14.720000000004802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3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-5242.5</v>
      </c>
      <c r="J41" s="114"/>
      <c r="K41" s="115"/>
      <c r="L41" s="115"/>
      <c r="M41" s="116"/>
      <c r="N41" s="119"/>
      <c r="O41" s="118">
        <f>O40-J16</f>
        <v>-4940</v>
      </c>
      <c r="P41" s="114"/>
      <c r="Q41" s="115"/>
      <c r="R41" s="115"/>
      <c r="S41" s="116"/>
      <c r="T41" s="119"/>
      <c r="U41" s="118">
        <f>U40-P16</f>
        <v>-2084.1799999999953</v>
      </c>
      <c r="V41" s="114"/>
      <c r="W41" s="115"/>
      <c r="X41" s="115"/>
      <c r="Y41" s="116"/>
      <c r="Z41" s="119"/>
      <c r="AA41" s="118">
        <f>AA40-V16</f>
        <v>-5150</v>
      </c>
      <c r="AB41" s="147">
        <f t="shared" si="12"/>
        <v>1.0425101214574899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7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8"/>
      <c r="D44" s="96">
        <v>607</v>
      </c>
      <c r="E44" s="106">
        <v>607</v>
      </c>
      <c r="F44" s="107">
        <v>0</v>
      </c>
      <c r="G44" s="49"/>
      <c r="H44" s="49"/>
      <c r="I44" s="50"/>
      <c r="J44" s="96">
        <v>585</v>
      </c>
      <c r="K44" s="106">
        <v>585</v>
      </c>
      <c r="L44" s="107">
        <v>0</v>
      </c>
      <c r="M44" s="95"/>
      <c r="N44" s="95"/>
      <c r="O44" s="95"/>
      <c r="P44" s="96">
        <v>292.5</v>
      </c>
      <c r="Q44" s="106">
        <v>292.5</v>
      </c>
      <c r="R44" s="107">
        <v>0</v>
      </c>
      <c r="S44" s="4"/>
      <c r="T44" s="4"/>
      <c r="U44" s="4"/>
      <c r="V44" s="96">
        <v>585</v>
      </c>
      <c r="W44" s="106">
        <v>585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7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48"/>
      <c r="M46" s="148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9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49"/>
      <c r="M47" s="149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2150.9899999999998</v>
      </c>
      <c r="E50" s="86">
        <f>SUM(E51:E54)</f>
        <v>2731.91</v>
      </c>
      <c r="F50" s="86">
        <f>SUM(F51:F54)</f>
        <v>1150.4000000000001</v>
      </c>
      <c r="G50" s="52">
        <f>D50+E50-F50</f>
        <v>3732.4999999999995</v>
      </c>
      <c r="H50" s="49"/>
      <c r="I50" s="4"/>
      <c r="J50" s="86">
        <f t="shared" ref="J50:M50" si="24">SUM(J51:J54)</f>
        <v>1402.6999999999998</v>
      </c>
      <c r="K50" s="86">
        <f t="shared" si="24"/>
        <v>752</v>
      </c>
      <c r="L50" s="86">
        <f t="shared" si="24"/>
        <v>766.9</v>
      </c>
      <c r="M50" s="86">
        <f t="shared" si="24"/>
        <v>1387.8</v>
      </c>
      <c r="N50" s="4"/>
      <c r="O50" s="4"/>
      <c r="P50" s="86">
        <f t="shared" ref="P50" si="25">SUM(P51:P54)</f>
        <v>3732.5</v>
      </c>
      <c r="Q50" s="86">
        <f t="shared" ref="Q50" si="26">SUM(Q51:Q54)</f>
        <v>4143.8</v>
      </c>
      <c r="R50" s="86">
        <f t="shared" ref="R50" si="27">SUM(R51:R54)</f>
        <v>4249.3999999999996</v>
      </c>
      <c r="S50" s="86">
        <f t="shared" ref="S50" si="28">SUM(S51:S54)</f>
        <v>3626.9000000000005</v>
      </c>
      <c r="T50" s="4"/>
      <c r="U50" s="4"/>
      <c r="V50" s="86">
        <f t="shared" ref="V50:Y50" si="29">SUM(V51:V54)</f>
        <v>3626.9000000000005</v>
      </c>
      <c r="W50" s="86">
        <f t="shared" si="29"/>
        <v>2150.6</v>
      </c>
      <c r="X50" s="86">
        <f t="shared" si="29"/>
        <v>3823</v>
      </c>
      <c r="Y50" s="86">
        <f t="shared" si="29"/>
        <v>1954.5000000000007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1044.9000000000001</v>
      </c>
      <c r="E51" s="86">
        <v>1920.7</v>
      </c>
      <c r="F51" s="86">
        <v>703.1</v>
      </c>
      <c r="G51" s="52">
        <f t="shared" ref="G51:G54" si="30">D51+E51-F51</f>
        <v>2262.5000000000005</v>
      </c>
      <c r="H51" s="49"/>
      <c r="I51" s="4"/>
      <c r="J51" s="86">
        <v>236.5</v>
      </c>
      <c r="K51" s="86">
        <v>70</v>
      </c>
      <c r="L51" s="86">
        <v>0</v>
      </c>
      <c r="M51" s="52">
        <f t="shared" ref="M51:M54" si="31">J51+K51-L51</f>
        <v>306.5</v>
      </c>
      <c r="N51" s="4"/>
      <c r="O51" s="4"/>
      <c r="P51" s="86">
        <v>2262.5</v>
      </c>
      <c r="Q51" s="86">
        <v>3390.5</v>
      </c>
      <c r="R51" s="86">
        <v>3606.7</v>
      </c>
      <c r="S51" s="52">
        <f t="shared" ref="S51:S54" si="32">P51+Q51-R51</f>
        <v>2046.3000000000002</v>
      </c>
      <c r="T51" s="4"/>
      <c r="U51" s="4"/>
      <c r="V51" s="52">
        <f t="shared" ref="V51:V54" si="33">S51+T51-U51</f>
        <v>2046.3000000000002</v>
      </c>
      <c r="W51" s="86">
        <v>1386.6</v>
      </c>
      <c r="X51" s="86">
        <v>3160.7</v>
      </c>
      <c r="Y51" s="52">
        <f t="shared" ref="Y51:Y54" si="34">V51+W51-X51</f>
        <v>272.20000000000027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332.8</v>
      </c>
      <c r="E52" s="86">
        <v>152.80000000000001</v>
      </c>
      <c r="F52" s="86">
        <v>0</v>
      </c>
      <c r="G52" s="52">
        <f t="shared" si="30"/>
        <v>485.6</v>
      </c>
      <c r="H52" s="49"/>
      <c r="I52" s="4"/>
      <c r="J52" s="86">
        <v>462.9</v>
      </c>
      <c r="K52" s="86">
        <v>153.4</v>
      </c>
      <c r="L52" s="86">
        <v>200</v>
      </c>
      <c r="M52" s="52">
        <f t="shared" si="31"/>
        <v>416.29999999999995</v>
      </c>
      <c r="N52" s="4"/>
      <c r="O52" s="4"/>
      <c r="P52" s="86">
        <v>485.6</v>
      </c>
      <c r="Q52" s="86">
        <v>153.4</v>
      </c>
      <c r="R52" s="86">
        <v>0</v>
      </c>
      <c r="S52" s="52">
        <f t="shared" si="32"/>
        <v>639</v>
      </c>
      <c r="T52" s="4"/>
      <c r="U52" s="4"/>
      <c r="V52" s="52">
        <f t="shared" si="33"/>
        <v>639</v>
      </c>
      <c r="W52" s="86">
        <v>153.4</v>
      </c>
      <c r="X52" s="86">
        <v>0</v>
      </c>
      <c r="Y52" s="52">
        <f t="shared" si="34"/>
        <v>792.4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262.39999999999998</v>
      </c>
      <c r="E53" s="86">
        <v>120</v>
      </c>
      <c r="F53" s="86">
        <v>52.5</v>
      </c>
      <c r="G53" s="52">
        <f t="shared" si="30"/>
        <v>329.9</v>
      </c>
      <c r="H53" s="49"/>
      <c r="I53" s="4"/>
      <c r="J53" s="86">
        <v>130.4</v>
      </c>
      <c r="K53" s="86">
        <v>30</v>
      </c>
      <c r="L53" s="86">
        <v>60</v>
      </c>
      <c r="M53" s="52">
        <f t="shared" si="31"/>
        <v>100.4</v>
      </c>
      <c r="N53" s="4"/>
      <c r="O53" s="4"/>
      <c r="P53" s="86">
        <v>329.9</v>
      </c>
      <c r="Q53" s="86">
        <v>13.5</v>
      </c>
      <c r="R53" s="86">
        <v>50</v>
      </c>
      <c r="S53" s="52">
        <f t="shared" si="32"/>
        <v>293.39999999999998</v>
      </c>
      <c r="T53" s="4"/>
      <c r="U53" s="4"/>
      <c r="V53" s="52">
        <f t="shared" si="33"/>
        <v>293.39999999999998</v>
      </c>
      <c r="W53" s="86">
        <v>0</v>
      </c>
      <c r="X53" s="86">
        <v>50</v>
      </c>
      <c r="Y53" s="52">
        <f t="shared" si="34"/>
        <v>243.39999999999998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510.89</v>
      </c>
      <c r="E54" s="86">
        <v>538.41</v>
      </c>
      <c r="F54" s="86">
        <v>394.8</v>
      </c>
      <c r="G54" s="52">
        <f t="shared" si="30"/>
        <v>654.5</v>
      </c>
      <c r="H54" s="49"/>
      <c r="I54" s="4"/>
      <c r="J54" s="86">
        <v>572.9</v>
      </c>
      <c r="K54" s="86">
        <v>498.6</v>
      </c>
      <c r="L54" s="86">
        <v>506.9</v>
      </c>
      <c r="M54" s="52">
        <f t="shared" si="31"/>
        <v>564.6</v>
      </c>
      <c r="N54" s="4"/>
      <c r="O54" s="4"/>
      <c r="P54" s="86">
        <v>654.5</v>
      </c>
      <c r="Q54" s="86">
        <v>586.4</v>
      </c>
      <c r="R54" s="86">
        <v>592.70000000000005</v>
      </c>
      <c r="S54" s="52">
        <f t="shared" si="32"/>
        <v>648.20000000000005</v>
      </c>
      <c r="T54" s="4"/>
      <c r="U54" s="4"/>
      <c r="V54" s="52">
        <f t="shared" si="33"/>
        <v>648.20000000000005</v>
      </c>
      <c r="W54" s="86">
        <v>610.6</v>
      </c>
      <c r="X54" s="86">
        <v>612.29999999999995</v>
      </c>
      <c r="Y54" s="52">
        <f t="shared" si="34"/>
        <v>646.50000000000023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54.9</v>
      </c>
      <c r="E57" s="87">
        <v>59.7</v>
      </c>
      <c r="F57" s="49"/>
      <c r="G57" s="49"/>
      <c r="H57" s="49"/>
      <c r="I57" s="50"/>
      <c r="J57" s="87">
        <v>59</v>
      </c>
      <c r="K57" s="49"/>
      <c r="L57" s="49"/>
      <c r="M57" s="49"/>
      <c r="N57" s="49"/>
      <c r="O57" s="50"/>
      <c r="P57" s="87">
        <v>61.5</v>
      </c>
      <c r="Q57" s="50"/>
      <c r="R57" s="50"/>
      <c r="S57" s="50"/>
      <c r="T57" s="50"/>
      <c r="U57" s="50"/>
      <c r="V57" s="87">
        <v>61.5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5"/>
      <c r="V59" s="154"/>
      <c r="W59" s="154"/>
      <c r="X59" s="154"/>
      <c r="Y59" s="154"/>
      <c r="Z59" s="154"/>
      <c r="AA59" s="154"/>
      <c r="AB59" s="155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5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03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204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ht="17.25" x14ac:dyDescent="0.3">
      <c r="A62" s="5"/>
      <c r="B62" s="200" t="s">
        <v>110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18"/>
      <c r="M62" s="218"/>
      <c r="N62" s="218"/>
      <c r="O62" s="218"/>
      <c r="P62" s="218"/>
      <c r="Q62" s="218"/>
      <c r="R62" s="218"/>
      <c r="S62" s="218"/>
      <c r="T62" s="218"/>
      <c r="U62" s="219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ht="17.25" x14ac:dyDescent="0.3">
      <c r="A63" s="5"/>
      <c r="B63" s="200" t="s">
        <v>111</v>
      </c>
      <c r="C63" s="201"/>
      <c r="D63" s="201"/>
      <c r="E63" s="201"/>
      <c r="F63" s="201"/>
      <c r="G63" s="201"/>
      <c r="H63" s="201"/>
      <c r="I63" s="201"/>
      <c r="J63" s="201"/>
      <c r="K63" s="201"/>
      <c r="L63" s="201"/>
      <c r="M63" s="201"/>
      <c r="N63" s="201"/>
      <c r="O63" s="201"/>
      <c r="P63" s="201"/>
      <c r="Q63" s="201"/>
      <c r="R63" s="201"/>
      <c r="S63" s="201"/>
      <c r="T63" s="201"/>
      <c r="U63" s="202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0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61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61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61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61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61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61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61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61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61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61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61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61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61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61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61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61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61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61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03"/>
      <c r="C82" s="198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204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61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61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61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61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62"/>
      <c r="V87" s="156"/>
      <c r="W87" s="156"/>
      <c r="X87" s="156"/>
      <c r="Y87" s="156"/>
      <c r="Z87" s="156"/>
      <c r="AA87" s="156"/>
      <c r="AB87" s="157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44428</v>
      </c>
      <c r="D91" s="53" t="s">
        <v>77</v>
      </c>
      <c r="E91" s="198" t="s">
        <v>108</v>
      </c>
      <c r="F91" s="198"/>
      <c r="G91" s="198"/>
      <c r="H91" s="53"/>
      <c r="I91" s="53" t="s">
        <v>78</v>
      </c>
      <c r="J91" s="199" t="s">
        <v>109</v>
      </c>
      <c r="K91" s="199"/>
      <c r="L91" s="199"/>
      <c r="M91" s="199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6">
    <mergeCell ref="B62:K62"/>
    <mergeCell ref="L62:U62"/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S13:S14"/>
    <mergeCell ref="T13:T14"/>
    <mergeCell ref="U13:U14"/>
    <mergeCell ref="P25:U25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26:R26"/>
    <mergeCell ref="S26:S27"/>
    <mergeCell ref="T26:T27"/>
    <mergeCell ref="U26:U27"/>
    <mergeCell ref="AB25:AB27"/>
    <mergeCell ref="V26:X26"/>
    <mergeCell ref="AA26:AA27"/>
    <mergeCell ref="Y26:Y27"/>
    <mergeCell ref="Z26:Z27"/>
    <mergeCell ref="V25:AA25"/>
    <mergeCell ref="AB10:AB14"/>
    <mergeCell ref="V11:Y11"/>
    <mergeCell ref="V12:AA12"/>
    <mergeCell ref="V13:X13"/>
    <mergeCell ref="AA13:AA14"/>
    <mergeCell ref="V10:AA10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" right="0" top="0.78740157480314965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2021-08-27T12:41:05Z</cp:lastPrinted>
  <dcterms:created xsi:type="dcterms:W3CDTF">2017-02-23T12:10:09Z</dcterms:created>
  <dcterms:modified xsi:type="dcterms:W3CDTF">2021-10-27T13:36:44Z</dcterms:modified>
</cp:coreProperties>
</file>